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terastation.town.tagami.niigata.jp\制限‐地域\下水道係\上下水道課下水道\経営比較分析表\"/>
    </mc:Choice>
  </mc:AlternateContent>
  <xr:revisionPtr revIDLastSave="0" documentId="13_ncr:1_{9120CE43-D6E3-4FBE-A5D6-7F8E5550BC59}" xr6:coauthVersionLast="45" xr6:coauthVersionMax="45" xr10:uidLastSave="{00000000-0000-0000-0000-000000000000}"/>
  <workbookProtection workbookAlgorithmName="SHA-512" workbookHashValue="7JWGdmQZkaLP+C6HQsXRHhmXI4F4Y/skuXrf/4r2I8ADfYd1bpcduTO9tEa6Rw1e68hgwcWIFbUa9NsTXOxfGA==" workbookSaltValue="lRRATJqRyQPR7BY0QTiQp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<sst xmlns="http://schemas.openxmlformats.org/spreadsheetml/2006/main" count="236" uniqueCount="116">
  <si>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</si>
  <si>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</si>
  <si>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</si>
  <si>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</si>
  <si>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</si>
  <si>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</si>
  <si>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</si>
  <si>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</si>
  <si>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</si>
  <si>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</si>
  <si>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</si>
  <si>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</si>
  <si>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</si>
  <si>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新潟県　田上町</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</si>
  <si>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</si>
  <si>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</si>
  <si>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</si>
  <si>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</si>
  <si>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</si>
  <si>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</si>
  <si>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</si>
  <si>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</si>
  <si>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</si>
  <si>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</si>
  <si>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</si>
  <si>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</si>
  <si>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</si>
  <si>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</si>
  <si>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</si>
  <si>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</si>
  <si>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</si>
  <si>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</si>
  <si>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</si>
  <si>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</si>
  <si>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</si>
  <si>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</si>
  <si>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</si>
  <si>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</si>
  <si>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</si>
  <si>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</si>
  <si>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</si>
  <si>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</si>
  <si>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</si>
  <si>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</si>
  <si>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</si>
  <si>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</si>
  <si>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</si>
  <si>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</si>
  <si>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</si>
  <si>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</si>
  <si>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</si>
  <si>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</si>
  <si>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</si>
  <si>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</si>
  <si>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</si>
  <si>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</si>
  <si>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</si>
  <si>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</si>
  <si>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</si>
  <si>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</si>
  <si>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</si>
  <si>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</si>
  <si>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</si>
  <si>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</si>
  <si>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</si>
  <si>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</si>
  <si>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</si>
  <si>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</si>
  <si>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</si>
  <si>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</si>
  <si>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</si>
  <si>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</si>
  <si>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</si>
  <si>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</si>
  <si>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</si>
  <si>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</si>
  <si>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</si>
  <si>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</si>
  <si>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</si>
  <si>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</si>
  <si>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</si>
  <si>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</si>
  <si>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</si>
  <si>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</si>
  <si>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</si>
  <si>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</si>
  <si>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</si>
  <si>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</si>
  <si>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</si>
  <si>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</si>
  <si>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</si>
  <si>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</si>
  <si>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</si>
  <si>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</si>
  <si>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</si>
  <si>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</si>
  <si>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</si>
  <si>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</si>
  <si>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</si>
  <si>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</si>
  <si>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</si>
  <si>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</si>
  <si>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</si>
  <si>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</si>
  <si>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</si>
  <si>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</si>
  <si>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</si>
  <si>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</si>
  <si>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</si>
  <si>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</si>
  <si>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</si>
  <si>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</si>
  <si>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</si>
  <si>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直近5年において令和3年度、令和4年度の単年度収支が100％を下回っているが、単年度収支が100％を達成している年度もあり、経営状態は良好と考えられる。使用料収入は、平成26年度をピークに減少傾向にある。接続率は97.2%であり、今後、大幅な増収は見込めない。新型コロナウィルス感染拡大に伴い住民の外出が抑制され、令和2年度においては有収水量が増加したが、中長期的に見ると、人口減少傾向にあることに伴い有収水量も微減傾向であり、今後の見通しとしては使用料収入も減少していくことが見込まれるため、経営を悪化させないためには維持管理費についてより一層、節減に努める必要がある。
　汚水処理原価は類似団体平均と比較して低く、安価に汚水処理が行っているといえる経費回収率も100％を下回っており、汚水処理費用を使用料収入で賄えていないため、今後はさらなる汚水処理費用の縮減に努める必要がある。それでもなお使用料収入で賄えない場合は、施設の運転管理方法、点検頻度の見直しや使用料改定を含めた検討をしていかなければならない。</t>
    <rPh sb="14" eb="16">
      <t>レイワ</t>
    </rPh>
    <rPh sb="17" eb="19">
      <t>ネンド</t>
    </rPh>
    <rPh sb="56" eb="58">
      <t>ネンド</t>
    </rPh>
    <rPh sb="183" eb="184">
      <t>ミ</t>
    </rPh>
    <rPh sb="214" eb="216">
      <t>コンゴ</t>
    </rPh>
    <rPh sb="306" eb="307">
      <t>ヒク</t>
    </rPh>
    <rPh sb="309" eb="311">
      <t>アンカ</t>
    </rPh>
    <rPh sb="312" eb="314">
      <t>オスイ</t>
    </rPh>
    <rPh sb="314" eb="316">
      <t>ショリ</t>
    </rPh>
    <rPh sb="317" eb="318">
      <t>オコナ</t>
    </rPh>
    <rPh sb="366" eb="368">
      <t>コンゴ</t>
    </rPh>
    <rPh sb="386" eb="388">
      <t>ヒツヨウ</t>
    </rPh>
    <phoneticPr fontId="17"/>
  </si>
  <si>
    <t>横場地区、保明地区の排水処理場とも供用開始から20年以上経過している（横場地区排水処理場：平成7年供用開始、保明地区排水処理場：平成11年供用開始）。機械設備等の耐用年数からすると間もなく機器更新を考えなければならないが、早期に不具合を発見し部品交換等により大規模修繕にならないよう、施設の定期的な点検に努めている。現在大きな不具合は発生していない。
　管渠施設については5年周期で管渠内清掃を実施しており、清掃時にマンホール内部、継手部等に不具合があった場合にはその都度修繕している。現在大きな不具合は発生しておらず、不明水についても目立った増加は見られない。</t>
    <rPh sb="142" eb="144">
      <t>シセツ</t>
    </rPh>
    <rPh sb="145" eb="148">
      <t>テイキテキ</t>
    </rPh>
    <rPh sb="149" eb="151">
      <t>テンケン</t>
    </rPh>
    <phoneticPr fontId="17"/>
  </si>
  <si>
    <t>水洗化率は類似団体平均と比較して全体的に高い水準であるが、使用料収入については今後の人口減少、住民の節水志向に伴い低下していくことが予想される。今後は経年経過により、施設の老朽化による維持管理費の増加が予想され、施設の改築更新を検討しなければならない。改築更新となると借入金等が増加し経営的に厳しくなることが予想されるが、建設当初の借入金も徐々に減少しているため、一定水準を保つよう改築更新計画を立てなければならない。また、施設利用率については建設当時の行政人口を基に決定していたが、昨今の人口減少や節水志向により低下していく可能性がある。すでに面整備を完了しているため、適正な維持管理を行い、機器等の長寿命化を計り、単年度集中させず長期的なスパンで改築更新するよう計画するとともに、未加入者への啓発活動や施設の統廃合についても検討を行う等、施設の有効利用を図っていきたい。</t>
    <rPh sb="263" eb="266">
      <t>カノウセイ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</si>
</sst>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6"/>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23-46D6-951E-C79954DC2D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123-46D6-951E-C79954DC2D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53.62</c:v>
                </c:pt>
                <c:pt idx="1">
                  <c:v>55.56</c:v>
                </c:pt>
                <c:pt idx="2">
                  <c:v>53.86</c:v>
                </c:pt>
                <c:pt idx="3">
                  <c:v>50.72</c:v>
                </c:pt>
                <c:pt idx="4">
                  <c:v>50.48</c:v>
                </c:pt>
              </c:numCache>
            </c:numRef>
          </c:val>
          <c:extLst>
            <c:ext xmlns:c16="http://schemas.microsoft.com/office/drawing/2014/chart" uri="{C3380CC4-5D6E-409C-BE32-E72D297353CC}">
              <c16:uniqueId val="{00000000-B171-4AEA-90A6-078735ADEE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B171-4AEA-90A6-078735ADEE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96.74</c:v>
                </c:pt>
                <c:pt idx="1">
                  <c:v>96.68</c:v>
                </c:pt>
                <c:pt idx="2">
                  <c:v>96.71</c:v>
                </c:pt>
                <c:pt idx="3">
                  <c:v>96.94</c:v>
                </c:pt>
                <c:pt idx="4">
                  <c:v>97.2</c:v>
                </c:pt>
              </c:numCache>
            </c:numRef>
          </c:val>
          <c:extLst>
            <c:ext xmlns:c16="http://schemas.microsoft.com/office/drawing/2014/chart" uri="{C3380CC4-5D6E-409C-BE32-E72D297353CC}">
              <c16:uniqueId val="{00000000-6E39-45DA-A790-0A931681A1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6E39-45DA-A790-0A931681A1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99.45</c:v>
                </c:pt>
                <c:pt idx="3">
                  <c:v>97.93</c:v>
                </c:pt>
                <c:pt idx="4">
                  <c:v>100.02</c:v>
                </c:pt>
              </c:numCache>
            </c:numRef>
          </c:val>
          <c:extLst>
            <c:ext xmlns:c16="http://schemas.microsoft.com/office/drawing/2014/chart" uri="{C3380CC4-5D6E-409C-BE32-E72D297353CC}">
              <c16:uniqueId val="{00000000-BAA2-4975-9340-DB70275342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A2-4975-9340-DB70275342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54-4F7A-848F-660E143F73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54-4F7A-848F-660E143F73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28-4639-9D19-26A9A05CA1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28-4639-9D19-26A9A05CA1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0E-4A64-8380-953A0FABCB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0E-4A64-8380-953A0FABCB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EB-4C2B-9850-E9640E043A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EB-4C2B-9850-E9640E043A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FD-463C-A1B5-3E25F9E055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1FD-463C-A1B5-3E25F9E055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64.19</c:v>
                </c:pt>
                <c:pt idx="1">
                  <c:v>76.37</c:v>
                </c:pt>
                <c:pt idx="2">
                  <c:v>71.459999999999994</c:v>
                </c:pt>
                <c:pt idx="3">
                  <c:v>54.73</c:v>
                </c:pt>
                <c:pt idx="4">
                  <c:v>82.92</c:v>
                </c:pt>
              </c:numCache>
            </c:numRef>
          </c:val>
          <c:extLst>
            <c:ext xmlns:c16="http://schemas.microsoft.com/office/drawing/2014/chart" uri="{C3380CC4-5D6E-409C-BE32-E72D297353CC}">
              <c16:uniqueId val="{00000000-9BC7-4384-9F11-F2916306D0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9BC7-4384-9F11-F2916306D0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297.31</c:v>
                </c:pt>
                <c:pt idx="1">
                  <c:v>254.23</c:v>
                </c:pt>
                <c:pt idx="2">
                  <c:v>274.29000000000002</c:v>
                </c:pt>
                <c:pt idx="3">
                  <c:v>355.74</c:v>
                </c:pt>
                <c:pt idx="4">
                  <c:v>217.75</c:v>
                </c:pt>
              </c:numCache>
            </c:numRef>
          </c:val>
          <c:extLst>
            <c:ext xmlns:c16="http://schemas.microsoft.com/office/drawing/2014/chart" uri="{C3380CC4-5D6E-409C-BE32-E72D297353CC}">
              <c16:uniqueId val="{00000000-DD56-417C-B5E0-66A6C399AA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D56-417C-B5E0-66A6C399AA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【785.10】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【87.54】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【49.87】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【271.15】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【56.93】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14" sqref="B14:BJ15"/>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新潟県　田上町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10</v>
      </c>
      <c r="C7" s="29"/>
      <c r="D7" s="29"/>
      <c r="E7" s="29"/>
      <c r="F7" s="29"/>
      <c r="G7" s="29"/>
      <c r="H7" s="29"/>
      <c r="I7" s="29" t="s">
        <v>16</v>
      </c>
      <c r="J7" s="29"/>
      <c r="K7" s="29"/>
      <c r="L7" s="29"/>
      <c r="M7" s="29"/>
      <c r="N7" s="29"/>
      <c r="O7" s="29"/>
      <c r="P7" s="29" t="s">
        <v>9</v>
      </c>
      <c r="Q7" s="29"/>
      <c r="R7" s="29"/>
      <c r="S7" s="29"/>
      <c r="T7" s="29"/>
      <c r="U7" s="29"/>
      <c r="V7" s="29"/>
      <c r="W7" s="29" t="s">
        <v>5</v>
      </c>
      <c r="X7" s="29"/>
      <c r="Y7" s="29"/>
      <c r="Z7" s="29"/>
      <c r="AA7" s="29"/>
      <c r="AB7" s="29"/>
      <c r="AC7" s="29"/>
      <c r="AD7" s="29" t="s">
        <v>8</v>
      </c>
      <c r="AE7" s="29"/>
      <c r="AF7" s="29"/>
      <c r="AG7" s="29"/>
      <c r="AH7" s="29"/>
      <c r="AI7" s="29"/>
      <c r="AJ7" s="29"/>
      <c r="AK7" s="3"/>
      <c r="AL7" s="29" t="s">
        <v>18</v>
      </c>
      <c r="AM7" s="29"/>
      <c r="AN7" s="29"/>
      <c r="AO7" s="29"/>
      <c r="AP7" s="29"/>
      <c r="AQ7" s="29"/>
      <c r="AR7" s="29"/>
      <c r="AS7" s="29"/>
      <c r="AT7" s="29" t="s">
        <v>11</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15">
      <c r="A8" s="2"/>
      <c r="B8" s="33" t="str">
        <f>データ!I6</f>
        <v>法非適用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10815</v>
      </c>
      <c r="AM8" s="35"/>
      <c r="AN8" s="35"/>
      <c r="AO8" s="35"/>
      <c r="AP8" s="35"/>
      <c r="AQ8" s="35"/>
      <c r="AR8" s="35"/>
      <c r="AS8" s="35"/>
      <c r="AT8" s="36">
        <f>データ!T6</f>
        <v>31.71</v>
      </c>
      <c r="AU8" s="36"/>
      <c r="AV8" s="36"/>
      <c r="AW8" s="36"/>
      <c r="AX8" s="36"/>
      <c r="AY8" s="36"/>
      <c r="AZ8" s="36"/>
      <c r="BA8" s="36"/>
      <c r="BB8" s="36">
        <f>データ!U6</f>
        <v>341.06</v>
      </c>
      <c r="BC8" s="36"/>
      <c r="BD8" s="36"/>
      <c r="BE8" s="36"/>
      <c r="BF8" s="36"/>
      <c r="BG8" s="36"/>
      <c r="BH8" s="36"/>
      <c r="BI8" s="36"/>
      <c r="BJ8" s="3"/>
      <c r="BK8" s="3"/>
      <c r="BL8" s="37" t="s">
        <v>17</v>
      </c>
      <c r="BM8" s="38"/>
      <c r="BN8" s="39" t="s">
        <v>22</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25</v>
      </c>
      <c r="J9" s="29"/>
      <c r="K9" s="29"/>
      <c r="L9" s="29"/>
      <c r="M9" s="29"/>
      <c r="N9" s="29"/>
      <c r="O9" s="29"/>
      <c r="P9" s="29" t="s">
        <v>27</v>
      </c>
      <c r="Q9" s="29"/>
      <c r="R9" s="29"/>
      <c r="S9" s="29"/>
      <c r="T9" s="29"/>
      <c r="U9" s="29"/>
      <c r="V9" s="29"/>
      <c r="W9" s="29" t="s">
        <v>30</v>
      </c>
      <c r="X9" s="29"/>
      <c r="Y9" s="29"/>
      <c r="Z9" s="29"/>
      <c r="AA9" s="29"/>
      <c r="AB9" s="29"/>
      <c r="AC9" s="29"/>
      <c r="AD9" s="29" t="s">
        <v>24</v>
      </c>
      <c r="AE9" s="29"/>
      <c r="AF9" s="29"/>
      <c r="AG9" s="29"/>
      <c r="AH9" s="29"/>
      <c r="AI9" s="29"/>
      <c r="AJ9" s="29"/>
      <c r="AK9" s="3"/>
      <c r="AL9" s="29" t="s">
        <v>32</v>
      </c>
      <c r="AM9" s="29"/>
      <c r="AN9" s="29"/>
      <c r="AO9" s="29"/>
      <c r="AP9" s="29"/>
      <c r="AQ9" s="29"/>
      <c r="AR9" s="29"/>
      <c r="AS9" s="29"/>
      <c r="AT9" s="29" t="s">
        <v>33</v>
      </c>
      <c r="AU9" s="29"/>
      <c r="AV9" s="29"/>
      <c r="AW9" s="29"/>
      <c r="AX9" s="29"/>
      <c r="AY9" s="29"/>
      <c r="AZ9" s="29"/>
      <c r="BA9" s="29"/>
      <c r="BB9" s="29" t="s">
        <v>3</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8.01</v>
      </c>
      <c r="Q10" s="36"/>
      <c r="R10" s="36"/>
      <c r="S10" s="36"/>
      <c r="T10" s="36"/>
      <c r="U10" s="36"/>
      <c r="V10" s="36"/>
      <c r="W10" s="36">
        <f>データ!Q6</f>
        <v>96.36</v>
      </c>
      <c r="X10" s="36"/>
      <c r="Y10" s="36"/>
      <c r="Z10" s="36"/>
      <c r="AA10" s="36"/>
      <c r="AB10" s="36"/>
      <c r="AC10" s="36"/>
      <c r="AD10" s="35">
        <f>データ!R6</f>
        <v>3630</v>
      </c>
      <c r="AE10" s="35"/>
      <c r="AF10" s="35"/>
      <c r="AG10" s="35"/>
      <c r="AH10" s="35"/>
      <c r="AI10" s="35"/>
      <c r="AJ10" s="35"/>
      <c r="AK10" s="2"/>
      <c r="AL10" s="35">
        <f>データ!V6</f>
        <v>858</v>
      </c>
      <c r="AM10" s="35"/>
      <c r="AN10" s="35"/>
      <c r="AO10" s="35"/>
      <c r="AP10" s="35"/>
      <c r="AQ10" s="35"/>
      <c r="AR10" s="35"/>
      <c r="AS10" s="35"/>
      <c r="AT10" s="36">
        <f>データ!W6</f>
        <v>0.92</v>
      </c>
      <c r="AU10" s="36"/>
      <c r="AV10" s="36"/>
      <c r="AW10" s="36"/>
      <c r="AX10" s="36"/>
      <c r="AY10" s="36"/>
      <c r="AZ10" s="36"/>
      <c r="BA10" s="36"/>
      <c r="BB10" s="36">
        <f>データ!X6</f>
        <v>932.61</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39</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3"/>
      <c r="BM58" s="74"/>
      <c r="BN58" s="74"/>
      <c r="BO58" s="74"/>
      <c r="BP58" s="74"/>
      <c r="BQ58" s="74"/>
      <c r="BR58" s="74"/>
      <c r="BS58" s="74"/>
      <c r="BT58" s="74"/>
      <c r="BU58" s="74"/>
      <c r="BV58" s="74"/>
      <c r="BW58" s="74"/>
      <c r="BX58" s="74"/>
      <c r="BY58" s="74"/>
      <c r="BZ58" s="75"/>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3"/>
      <c r="BM59" s="74"/>
      <c r="BN59" s="74"/>
      <c r="BO59" s="74"/>
      <c r="BP59" s="74"/>
      <c r="BQ59" s="74"/>
      <c r="BR59" s="74"/>
      <c r="BS59" s="74"/>
      <c r="BT59" s="74"/>
      <c r="BU59" s="74"/>
      <c r="BV59" s="74"/>
      <c r="BW59" s="74"/>
      <c r="BX59" s="74"/>
      <c r="BY59" s="74"/>
      <c r="BZ59" s="75"/>
    </row>
    <row r="60" spans="1:78" ht="13.5" customHeight="1" x14ac:dyDescent="0.15">
      <c r="A60" s="2"/>
      <c r="B60" s="56" t="s">
        <v>12</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3"/>
      <c r="BM60" s="74"/>
      <c r="BN60" s="74"/>
      <c r="BO60" s="74"/>
      <c r="BP60" s="74"/>
      <c r="BQ60" s="74"/>
      <c r="BR60" s="74"/>
      <c r="BS60" s="74"/>
      <c r="BT60" s="74"/>
      <c r="BU60" s="74"/>
      <c r="BV60" s="74"/>
      <c r="BW60" s="74"/>
      <c r="BX60" s="74"/>
      <c r="BY60" s="74"/>
      <c r="BZ60" s="75"/>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14</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3" t="s">
        <v>115</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3"/>
      <c r="BM80" s="74"/>
      <c r="BN80" s="74"/>
      <c r="BO80" s="74"/>
      <c r="BP80" s="74"/>
      <c r="BQ80" s="74"/>
      <c r="BR80" s="74"/>
      <c r="BS80" s="74"/>
      <c r="BT80" s="74"/>
      <c r="BU80" s="74"/>
      <c r="BV80" s="74"/>
      <c r="BW80" s="74"/>
      <c r="BX80" s="74"/>
      <c r="BY80" s="74"/>
      <c r="BZ80" s="75"/>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3"/>
      <c r="BM81" s="74"/>
      <c r="BN81" s="74"/>
      <c r="BO81" s="74"/>
      <c r="BP81" s="74"/>
      <c r="BQ81" s="74"/>
      <c r="BR81" s="74"/>
      <c r="BS81" s="74"/>
      <c r="BT81" s="74"/>
      <c r="BU81" s="74"/>
      <c r="BV81" s="74"/>
      <c r="BW81" s="74"/>
      <c r="BX81" s="74"/>
      <c r="BY81" s="74"/>
      <c r="BZ81" s="75"/>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6"/>
      <c r="BM82" s="77"/>
      <c r="BN82" s="77"/>
      <c r="BO82" s="77"/>
      <c r="BP82" s="77"/>
      <c r="BQ82" s="77"/>
      <c r="BR82" s="77"/>
      <c r="BS82" s="77"/>
      <c r="BT82" s="77"/>
      <c r="BU82" s="77"/>
      <c r="BV82" s="77"/>
      <c r="BW82" s="77"/>
      <c r="BX82" s="77"/>
      <c r="BY82" s="77"/>
      <c r="BZ82" s="78"/>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6" t="s">
        <v>45</v>
      </c>
      <c r="C85" s="6"/>
      <c r="D85" s="6"/>
      <c r="E85" s="6" t="s">
        <v>46</v>
      </c>
      <c r="F85" s="6" t="s">
        <v>48</v>
      </c>
      <c r="G85" s="6" t="s">
        <v>49</v>
      </c>
      <c r="H85" s="6" t="s">
        <v>43</v>
      </c>
      <c r="I85" s="6" t="s">
        <v>15</v>
      </c>
      <c r="J85" s="6" t="s">
        <v>50</v>
      </c>
      <c r="K85" s="6" t="s">
        <v>51</v>
      </c>
      <c r="L85" s="6" t="s">
        <v>1</v>
      </c>
      <c r="M85" s="6" t="s">
        <v>36</v>
      </c>
      <c r="N85" s="6" t="s">
        <v>52</v>
      </c>
      <c r="O85" s="6" t="s">
        <v>53</v>
      </c>
    </row>
    <row r="86" spans="1:78" hidden="1" x14ac:dyDescent="0.15">
      <c r="B86" s="6"/>
      <c r="C86" s="6"/>
      <c r="D86" s="6"/>
      <c r="E86" s="6" t="str">
        <f>データ!AI6</f>
        <v/>
      </c>
      <c r="F86" s="6" t="s">
        <v>40</v>
      </c>
      <c r="G86" s="6" t="s">
        <v>40</v>
      </c>
      <c r="H86" s="6" t="str">
        <f>データ!BP6</f>
        <v>【785.10】</v>
      </c>
      <c r="I86" s="6" t="str">
        <f>データ!CA6</f>
        <v>【56.93】</v>
      </c>
      <c r="J86" s="6" t="str">
        <f>データ!CL6</f>
        <v>【271.15】</v>
      </c>
      <c r="K86" s="6" t="str">
        <f>データ!CW6</f>
        <v>【49.87】</v>
      </c>
      <c r="L86" s="6" t="str">
        <f>データ!DH6</f>
        <v>【87.54】</v>
      </c>
      <c r="M86" s="6" t="s">
        <v>40</v>
      </c>
      <c r="N86" s="6" t="s">
        <v>40</v>
      </c>
      <c r="O86" s="6" t="str">
        <f>データ!EO6</f>
        <v>【0.02】</v>
      </c>
    </row>
  </sheetData>
  <sheetProtection algorithmName="SHA-512" hashValue="aoDCzgUsTR0If+jq5WusCW646a2KmpAE56DqaSXU61rUIv4TVYWrwzgg5Dchu5e9rLO6ZSqtami7enAwu+3t+A==" saltValue="Jm9F+p0vhwodVZYt4dCTw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21</v>
      </c>
      <c r="B3" s="16" t="s">
        <v>0</v>
      </c>
      <c r="C3" s="16" t="s">
        <v>59</v>
      </c>
      <c r="D3" s="16" t="s">
        <v>60</v>
      </c>
      <c r="E3" s="16" t="s">
        <v>7</v>
      </c>
      <c r="F3" s="16" t="s">
        <v>6</v>
      </c>
      <c r="G3" s="16" t="s">
        <v>26</v>
      </c>
      <c r="H3" s="67" t="s">
        <v>56</v>
      </c>
      <c r="I3" s="68"/>
      <c r="J3" s="68"/>
      <c r="K3" s="68"/>
      <c r="L3" s="68"/>
      <c r="M3" s="68"/>
      <c r="N3" s="68"/>
      <c r="O3" s="68"/>
      <c r="P3" s="68"/>
      <c r="Q3" s="68"/>
      <c r="R3" s="68"/>
      <c r="S3" s="68"/>
      <c r="T3" s="68"/>
      <c r="U3" s="68"/>
      <c r="V3" s="68"/>
      <c r="W3" s="68"/>
      <c r="X3" s="69"/>
      <c r="Y3" s="65" t="s">
        <v>54</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12</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61</v>
      </c>
      <c r="B4" s="17"/>
      <c r="C4" s="17"/>
      <c r="D4" s="17"/>
      <c r="E4" s="17"/>
      <c r="F4" s="17"/>
      <c r="G4" s="17"/>
      <c r="H4" s="70"/>
      <c r="I4" s="71"/>
      <c r="J4" s="71"/>
      <c r="K4" s="71"/>
      <c r="L4" s="71"/>
      <c r="M4" s="71"/>
      <c r="N4" s="71"/>
      <c r="O4" s="71"/>
      <c r="P4" s="71"/>
      <c r="Q4" s="71"/>
      <c r="R4" s="71"/>
      <c r="S4" s="71"/>
      <c r="T4" s="71"/>
      <c r="U4" s="71"/>
      <c r="V4" s="71"/>
      <c r="W4" s="71"/>
      <c r="X4" s="72"/>
      <c r="Y4" s="66" t="s">
        <v>28</v>
      </c>
      <c r="Z4" s="66"/>
      <c r="AA4" s="66"/>
      <c r="AB4" s="66"/>
      <c r="AC4" s="66"/>
      <c r="AD4" s="66"/>
      <c r="AE4" s="66"/>
      <c r="AF4" s="66"/>
      <c r="AG4" s="66"/>
      <c r="AH4" s="66"/>
      <c r="AI4" s="66"/>
      <c r="AJ4" s="66" t="s">
        <v>47</v>
      </c>
      <c r="AK4" s="66"/>
      <c r="AL4" s="66"/>
      <c r="AM4" s="66"/>
      <c r="AN4" s="66"/>
      <c r="AO4" s="66"/>
      <c r="AP4" s="66"/>
      <c r="AQ4" s="66"/>
      <c r="AR4" s="66"/>
      <c r="AS4" s="66"/>
      <c r="AT4" s="66"/>
      <c r="AU4" s="66" t="s">
        <v>31</v>
      </c>
      <c r="AV4" s="66"/>
      <c r="AW4" s="66"/>
      <c r="AX4" s="66"/>
      <c r="AY4" s="66"/>
      <c r="AZ4" s="66"/>
      <c r="BA4" s="66"/>
      <c r="BB4" s="66"/>
      <c r="BC4" s="66"/>
      <c r="BD4" s="66"/>
      <c r="BE4" s="66"/>
      <c r="BF4" s="66" t="s">
        <v>62</v>
      </c>
      <c r="BG4" s="66"/>
      <c r="BH4" s="66"/>
      <c r="BI4" s="66"/>
      <c r="BJ4" s="66"/>
      <c r="BK4" s="66"/>
      <c r="BL4" s="66"/>
      <c r="BM4" s="66"/>
      <c r="BN4" s="66"/>
      <c r="BO4" s="66"/>
      <c r="BP4" s="66"/>
      <c r="BQ4" s="66" t="s">
        <v>4</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66</v>
      </c>
      <c r="CY4" s="66"/>
      <c r="CZ4" s="66"/>
      <c r="DA4" s="66"/>
      <c r="DB4" s="66"/>
      <c r="DC4" s="66"/>
      <c r="DD4" s="66"/>
      <c r="DE4" s="66"/>
      <c r="DF4" s="66"/>
      <c r="DG4" s="66"/>
      <c r="DH4" s="66"/>
      <c r="DI4" s="66" t="s">
        <v>67</v>
      </c>
      <c r="DJ4" s="66"/>
      <c r="DK4" s="66"/>
      <c r="DL4" s="66"/>
      <c r="DM4" s="66"/>
      <c r="DN4" s="66"/>
      <c r="DO4" s="66"/>
      <c r="DP4" s="66"/>
      <c r="DQ4" s="66"/>
      <c r="DR4" s="66"/>
      <c r="DS4" s="66"/>
      <c r="DT4" s="66" t="s">
        <v>68</v>
      </c>
      <c r="DU4" s="66"/>
      <c r="DV4" s="66"/>
      <c r="DW4" s="66"/>
      <c r="DX4" s="66"/>
      <c r="DY4" s="66"/>
      <c r="DZ4" s="66"/>
      <c r="EA4" s="66"/>
      <c r="EB4" s="66"/>
      <c r="EC4" s="66"/>
      <c r="ED4" s="66"/>
      <c r="EE4" s="66" t="s">
        <v>69</v>
      </c>
      <c r="EF4" s="66"/>
      <c r="EG4" s="66"/>
      <c r="EH4" s="66"/>
      <c r="EI4" s="66"/>
      <c r="EJ4" s="66"/>
      <c r="EK4" s="66"/>
      <c r="EL4" s="66"/>
      <c r="EM4" s="66"/>
      <c r="EN4" s="66"/>
      <c r="EO4" s="66"/>
    </row>
    <row r="5" spans="1:145" x14ac:dyDescent="0.15">
      <c r="A5" s="14" t="s">
        <v>70</v>
      </c>
      <c r="B5" s="18"/>
      <c r="C5" s="18"/>
      <c r="D5" s="18"/>
      <c r="E5" s="18"/>
      <c r="F5" s="18"/>
      <c r="G5" s="18"/>
      <c r="H5" s="22" t="s">
        <v>58</v>
      </c>
      <c r="I5" s="22" t="s">
        <v>71</v>
      </c>
      <c r="J5" s="22" t="s">
        <v>72</v>
      </c>
      <c r="K5" s="22" t="s">
        <v>73</v>
      </c>
      <c r="L5" s="22" t="s">
        <v>74</v>
      </c>
      <c r="M5" s="22" t="s">
        <v>8</v>
      </c>
      <c r="N5" s="22" t="s">
        <v>75</v>
      </c>
      <c r="O5" s="22" t="s">
        <v>76</v>
      </c>
      <c r="P5" s="22" t="s">
        <v>77</v>
      </c>
      <c r="Q5" s="22" t="s">
        <v>78</v>
      </c>
      <c r="R5" s="22" t="s">
        <v>79</v>
      </c>
      <c r="S5" s="22" t="s">
        <v>80</v>
      </c>
      <c r="T5" s="22" t="s">
        <v>81</v>
      </c>
      <c r="U5" s="22" t="s">
        <v>65</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45</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5" s="13" customFormat="1" x14ac:dyDescent="0.15">
      <c r="A6" s="14" t="s">
        <v>96</v>
      </c>
      <c r="B6" s="19">
        <f t="shared" ref="B6:X6" si="1">B7</f>
        <v>2023</v>
      </c>
      <c r="C6" s="19">
        <f t="shared" si="1"/>
        <v>153613</v>
      </c>
      <c r="D6" s="19">
        <f t="shared" si="1"/>
        <v>47</v>
      </c>
      <c r="E6" s="19">
        <f t="shared" si="1"/>
        <v>17</v>
      </c>
      <c r="F6" s="19">
        <f t="shared" si="1"/>
        <v>5</v>
      </c>
      <c r="G6" s="19">
        <f t="shared" si="1"/>
        <v>0</v>
      </c>
      <c r="H6" s="19" t="str">
        <f t="shared" si="1"/>
        <v>新潟県　田上町</v>
      </c>
      <c r="I6" s="19" t="str">
        <f t="shared" si="1"/>
        <v>法非適用</v>
      </c>
      <c r="J6" s="19" t="str">
        <f t="shared" si="1"/>
        <v>下水道事業</v>
      </c>
      <c r="K6" s="19" t="str">
        <f t="shared" si="1"/>
        <v>農業集落排水</v>
      </c>
      <c r="L6" s="19" t="str">
        <f t="shared" si="1"/>
        <v>F2</v>
      </c>
      <c r="M6" s="19" t="str">
        <f t="shared" si="1"/>
        <v>非設置</v>
      </c>
      <c r="N6" s="23" t="str">
        <f t="shared" si="1"/>
        <v>-</v>
      </c>
      <c r="O6" s="23" t="str">
        <f t="shared" si="1"/>
        <v>該当数値なし</v>
      </c>
      <c r="P6" s="23">
        <f t="shared" si="1"/>
        <v>8.01</v>
      </c>
      <c r="Q6" s="23">
        <f t="shared" si="1"/>
        <v>96.36</v>
      </c>
      <c r="R6" s="23">
        <f t="shared" si="1"/>
        <v>3630</v>
      </c>
      <c r="S6" s="23">
        <f t="shared" si="1"/>
        <v>10815</v>
      </c>
      <c r="T6" s="23">
        <f t="shared" si="1"/>
        <v>31.71</v>
      </c>
      <c r="U6" s="23">
        <f t="shared" si="1"/>
        <v>341.06</v>
      </c>
      <c r="V6" s="23">
        <f t="shared" si="1"/>
        <v>858</v>
      </c>
      <c r="W6" s="23">
        <f t="shared" si="1"/>
        <v>0.92</v>
      </c>
      <c r="X6" s="23">
        <f t="shared" si="1"/>
        <v>932.61</v>
      </c>
      <c r="Y6" s="27">
        <f t="shared" ref="Y6:AH6" si="2">IF(Y7="",NA(),Y7)</f>
        <v>100</v>
      </c>
      <c r="Z6" s="27">
        <f t="shared" si="2"/>
        <v>100</v>
      </c>
      <c r="AA6" s="27">
        <f t="shared" si="2"/>
        <v>99.45</v>
      </c>
      <c r="AB6" s="27">
        <f t="shared" si="2"/>
        <v>97.93</v>
      </c>
      <c r="AC6" s="27">
        <f t="shared" si="2"/>
        <v>100.02</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3">
        <f t="shared" si="5"/>
        <v>0</v>
      </c>
      <c r="BI6" s="23">
        <f t="shared" si="5"/>
        <v>0</v>
      </c>
      <c r="BJ6" s="23">
        <f t="shared" si="5"/>
        <v>0</v>
      </c>
      <c r="BK6" s="27">
        <f t="shared" si="5"/>
        <v>826.83</v>
      </c>
      <c r="BL6" s="27">
        <f t="shared" si="5"/>
        <v>867.83</v>
      </c>
      <c r="BM6" s="27">
        <f t="shared" si="5"/>
        <v>791.76</v>
      </c>
      <c r="BN6" s="27">
        <f t="shared" si="5"/>
        <v>900.82</v>
      </c>
      <c r="BO6" s="27">
        <f t="shared" si="5"/>
        <v>839.21</v>
      </c>
      <c r="BP6" s="23" t="str">
        <f>IF(BP7="","",IF(BP7="-","【-】","【"&amp;SUBSTITUTE(TEXT(BP7,"#,##0.00"),"-","△")&amp;"】"))</f>
        <v>【785.10】</v>
      </c>
      <c r="BQ6" s="27">
        <f t="shared" ref="BQ6:BZ6" si="6">IF(BQ7="",NA(),BQ7)</f>
        <v>64.19</v>
      </c>
      <c r="BR6" s="27">
        <f t="shared" si="6"/>
        <v>76.37</v>
      </c>
      <c r="BS6" s="27">
        <f t="shared" si="6"/>
        <v>71.459999999999994</v>
      </c>
      <c r="BT6" s="27">
        <f t="shared" si="6"/>
        <v>54.73</v>
      </c>
      <c r="BU6" s="27">
        <f t="shared" si="6"/>
        <v>82.92</v>
      </c>
      <c r="BV6" s="27">
        <f t="shared" si="6"/>
        <v>57.31</v>
      </c>
      <c r="BW6" s="27">
        <f t="shared" si="6"/>
        <v>57.08</v>
      </c>
      <c r="BX6" s="27">
        <f t="shared" si="6"/>
        <v>56.26</v>
      </c>
      <c r="BY6" s="27">
        <f t="shared" si="6"/>
        <v>52.94</v>
      </c>
      <c r="BZ6" s="27">
        <f t="shared" si="6"/>
        <v>52.05</v>
      </c>
      <c r="CA6" s="23" t="str">
        <f>IF(CA7="","",IF(CA7="-","【-】","【"&amp;SUBSTITUTE(TEXT(CA7,"#,##0.00"),"-","△")&amp;"】"))</f>
        <v>【56.93】</v>
      </c>
      <c r="CB6" s="27">
        <f t="shared" ref="CB6:CK6" si="7">IF(CB7="",NA(),CB7)</f>
        <v>297.31</v>
      </c>
      <c r="CC6" s="27">
        <f t="shared" si="7"/>
        <v>254.23</v>
      </c>
      <c r="CD6" s="27">
        <f t="shared" si="7"/>
        <v>274.29000000000002</v>
      </c>
      <c r="CE6" s="27">
        <f t="shared" si="7"/>
        <v>355.74</v>
      </c>
      <c r="CF6" s="27">
        <f t="shared" si="7"/>
        <v>217.75</v>
      </c>
      <c r="CG6" s="27">
        <f t="shared" si="7"/>
        <v>273.52</v>
      </c>
      <c r="CH6" s="27">
        <f t="shared" si="7"/>
        <v>274.99</v>
      </c>
      <c r="CI6" s="27">
        <f t="shared" si="7"/>
        <v>282.08999999999997</v>
      </c>
      <c r="CJ6" s="27">
        <f t="shared" si="7"/>
        <v>303.27999999999997</v>
      </c>
      <c r="CK6" s="27">
        <f t="shared" si="7"/>
        <v>301.86</v>
      </c>
      <c r="CL6" s="23" t="str">
        <f>IF(CL7="","",IF(CL7="-","【-】","【"&amp;SUBSTITUTE(TEXT(CL7,"#,##0.00"),"-","△")&amp;"】"))</f>
        <v>【271.15】</v>
      </c>
      <c r="CM6" s="27">
        <f t="shared" ref="CM6:CV6" si="8">IF(CM7="",NA(),CM7)</f>
        <v>53.62</v>
      </c>
      <c r="CN6" s="27">
        <f t="shared" si="8"/>
        <v>55.56</v>
      </c>
      <c r="CO6" s="27">
        <f t="shared" si="8"/>
        <v>53.86</v>
      </c>
      <c r="CP6" s="27">
        <f t="shared" si="8"/>
        <v>50.72</v>
      </c>
      <c r="CQ6" s="27">
        <f t="shared" si="8"/>
        <v>50.48</v>
      </c>
      <c r="CR6" s="27">
        <f t="shared" si="8"/>
        <v>50.14</v>
      </c>
      <c r="CS6" s="27">
        <f t="shared" si="8"/>
        <v>54.83</v>
      </c>
      <c r="CT6" s="27">
        <f t="shared" si="8"/>
        <v>66.53</v>
      </c>
      <c r="CU6" s="27">
        <f t="shared" si="8"/>
        <v>52.35</v>
      </c>
      <c r="CV6" s="27">
        <f t="shared" si="8"/>
        <v>46.25</v>
      </c>
      <c r="CW6" s="23" t="str">
        <f>IF(CW7="","",IF(CW7="-","【-】","【"&amp;SUBSTITUTE(TEXT(CW7,"#,##0.00"),"-","△")&amp;"】"))</f>
        <v>【49.87】</v>
      </c>
      <c r="CX6" s="27">
        <f t="shared" ref="CX6:DG6" si="9">IF(CX7="",NA(),CX7)</f>
        <v>96.74</v>
      </c>
      <c r="CY6" s="27">
        <f t="shared" si="9"/>
        <v>96.68</v>
      </c>
      <c r="CZ6" s="27">
        <f t="shared" si="9"/>
        <v>96.71</v>
      </c>
      <c r="DA6" s="27">
        <f t="shared" si="9"/>
        <v>96.94</v>
      </c>
      <c r="DB6" s="27">
        <f t="shared" si="9"/>
        <v>97.2</v>
      </c>
      <c r="DC6" s="27">
        <f t="shared" si="9"/>
        <v>84.98</v>
      </c>
      <c r="DD6" s="27">
        <f t="shared" si="9"/>
        <v>84.7</v>
      </c>
      <c r="DE6" s="27">
        <f t="shared" si="9"/>
        <v>84.67</v>
      </c>
      <c r="DF6" s="27">
        <f t="shared" si="9"/>
        <v>84.39</v>
      </c>
      <c r="DG6" s="27">
        <f t="shared" si="9"/>
        <v>83.96</v>
      </c>
      <c r="DH6" s="23" t="str">
        <f>IF(DH7="","",IF(DH7="-","【-】","【"&amp;SUBSTITUTE(TEXT(DH7,"#,##0.00"),"-","△")&amp;"】"))</f>
        <v>【87.54】</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3">
        <f t="shared" ref="EE6:EN6" si="12">IF(EE7="",NA(),EE7)</f>
        <v>0</v>
      </c>
      <c r="EF6" s="23">
        <f t="shared" si="12"/>
        <v>0</v>
      </c>
      <c r="EG6" s="23">
        <f t="shared" si="12"/>
        <v>0</v>
      </c>
      <c r="EH6" s="23">
        <f t="shared" si="12"/>
        <v>0</v>
      </c>
      <c r="EI6" s="23">
        <f t="shared" si="12"/>
        <v>0</v>
      </c>
      <c r="EJ6" s="27">
        <f t="shared" si="12"/>
        <v>0.02</v>
      </c>
      <c r="EK6" s="27">
        <f t="shared" si="12"/>
        <v>0.25</v>
      </c>
      <c r="EL6" s="27">
        <f t="shared" si="12"/>
        <v>0.05</v>
      </c>
      <c r="EM6" s="27">
        <f t="shared" si="12"/>
        <v>0.03</v>
      </c>
      <c r="EN6" s="27">
        <f t="shared" si="12"/>
        <v>0.03</v>
      </c>
      <c r="EO6" s="23" t="str">
        <f>IF(EO7="","",IF(EO7="-","【-】","【"&amp;SUBSTITUTE(TEXT(EO7,"#,##0.00"),"-","△")&amp;"】"))</f>
        <v>【0.02】</v>
      </c>
    </row>
    <row r="7" spans="1:145" s="13" customFormat="1" x14ac:dyDescent="0.15">
      <c r="A7" s="14"/>
      <c r="B7" s="20">
        <v>2023</v>
      </c>
      <c r="C7" s="20">
        <v>153613</v>
      </c>
      <c r="D7" s="20">
        <v>47</v>
      </c>
      <c r="E7" s="20">
        <v>17</v>
      </c>
      <c r="F7" s="20">
        <v>5</v>
      </c>
      <c r="G7" s="20">
        <v>0</v>
      </c>
      <c r="H7" s="20" t="s">
        <v>13</v>
      </c>
      <c r="I7" s="20" t="s">
        <v>97</v>
      </c>
      <c r="J7" s="20" t="s">
        <v>98</v>
      </c>
      <c r="K7" s="20" t="s">
        <v>99</v>
      </c>
      <c r="L7" s="20" t="s">
        <v>100</v>
      </c>
      <c r="M7" s="20" t="s">
        <v>101</v>
      </c>
      <c r="N7" s="24" t="s">
        <v>40</v>
      </c>
      <c r="O7" s="24" t="s">
        <v>102</v>
      </c>
      <c r="P7" s="24">
        <v>8.01</v>
      </c>
      <c r="Q7" s="24">
        <v>96.36</v>
      </c>
      <c r="R7" s="24">
        <v>3630</v>
      </c>
      <c r="S7" s="24">
        <v>10815</v>
      </c>
      <c r="T7" s="24">
        <v>31.71</v>
      </c>
      <c r="U7" s="24">
        <v>341.06</v>
      </c>
      <c r="V7" s="24">
        <v>858</v>
      </c>
      <c r="W7" s="24">
        <v>0.92</v>
      </c>
      <c r="X7" s="24">
        <v>932.61</v>
      </c>
      <c r="Y7" s="24">
        <v>100</v>
      </c>
      <c r="Z7" s="24">
        <v>100</v>
      </c>
      <c r="AA7" s="24">
        <v>99.45</v>
      </c>
      <c r="AB7" s="24">
        <v>97.93</v>
      </c>
      <c r="AC7" s="24">
        <v>100.02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64.19</v>
      </c>
      <c r="BR7" s="24">
        <v>76.37</v>
      </c>
      <c r="BS7" s="24">
        <v>71.459999999999994</v>
      </c>
      <c r="BT7" s="24">
        <v>54.73</v>
      </c>
      <c r="BU7" s="24">
        <v>82.92</v>
      </c>
      <c r="BV7" s="24">
        <v>57.31</v>
      </c>
      <c r="BW7" s="24">
        <v>57.08</v>
      </c>
      <c r="BX7" s="24">
        <v>56.26</v>
      </c>
      <c r="BY7" s="24">
        <v>52.94</v>
      </c>
      <c r="BZ7" s="24">
        <v>52.05</v>
      </c>
      <c r="CA7" s="24">
        <v>56.93</v>
      </c>
      <c r="CB7" s="24">
        <v>297.31</v>
      </c>
      <c r="CC7" s="24">
        <v>254.23</v>
      </c>
      <c r="CD7" s="24">
        <v>274.29000000000002</v>
      </c>
      <c r="CE7" s="24">
        <v>355.74</v>
      </c>
      <c r="CF7" s="24">
        <v>217.75</v>
      </c>
      <c r="CG7" s="24">
        <v>273.52</v>
      </c>
      <c r="CH7" s="24">
        <v>274.99</v>
      </c>
      <c r="CI7" s="24">
        <v>282.08999999999997</v>
      </c>
      <c r="CJ7" s="24">
        <v>303.27999999999997</v>
      </c>
      <c r="CK7" s="24">
        <v>301.86</v>
      </c>
      <c r="CL7" s="24">
        <v>271.14999999999998</v>
      </c>
      <c r="CM7" s="24">
        <v>53.62</v>
      </c>
      <c r="CN7" s="24">
        <v>55.56</v>
      </c>
      <c r="CO7" s="24">
        <v>53.86</v>
      </c>
      <c r="CP7" s="24">
        <v>50.72</v>
      </c>
      <c r="CQ7" s="24">
        <v>50.48</v>
      </c>
      <c r="CR7" s="24">
        <v>50.14</v>
      </c>
      <c r="CS7" s="24">
        <v>54.83</v>
      </c>
      <c r="CT7" s="24">
        <v>66.53</v>
      </c>
      <c r="CU7" s="24">
        <v>52.35</v>
      </c>
      <c r="CV7" s="24">
        <v>46.25</v>
      </c>
      <c r="CW7" s="24">
        <v>49.87</v>
      </c>
      <c r="CX7" s="24">
        <v>96.74</v>
      </c>
      <c r="CY7" s="24">
        <v>96.68</v>
      </c>
      <c r="CZ7" s="24">
        <v>96.71</v>
      </c>
      <c r="DA7" s="24">
        <v>96.94</v>
      </c>
      <c r="DB7" s="24">
        <v>97.2</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15">
      <c r="B11">
        <v>22</v>
      </c>
      <c r="C11">
        <v>21</v>
      </c>
      <c r="D11">
        <v>20</v>
      </c>
      <c r="E11">
        <v>19</v>
      </c>
      <c r="F11">
        <v>18</v>
      </c>
      <c r="G11" t="s">
        <v>108</v>
      </c>
    </row>
    <row r="12" spans="1:145" x14ac:dyDescent="0.15">
      <c r="B12">
        <v>1</v>
      </c>
      <c r="C12">
        <v>1</v>
      </c>
      <c r="D12">
        <v>2</v>
      </c>
      <c r="E12">
        <v>3</v>
      </c>
      <c r="F12">
        <v>4</v>
      </c>
      <c r="G12" t="s">
        <v>109</v>
      </c>
    </row>
    <row r="13" spans="1:145" x14ac:dyDescent="0.15">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TAGAM328</cp:lastModifiedBy>
  <cp:lastPrinted>2025-02-04T03:23:56Z</cp:lastPrinted>
  <dcterms:created xsi:type="dcterms:W3CDTF">2025-02-03T00:17:40Z</dcterms:created>
  <dcterms:modified xsi:type="dcterms:W3CDTF">2025-02-04T03:23:57Z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2025-02-03T23:25:47Z</vt:filetime>
  </property>
</Properties>
</file>