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TAGAM\Desktop\"/>
    </mc:Choice>
  </mc:AlternateContent>
  <xr:revisionPtr revIDLastSave="0" documentId="13_ncr:1_{60C948D0-7A95-47FE-966D-4E3137493D86}" xr6:coauthVersionLast="45" xr6:coauthVersionMax="45" xr10:uidLastSave="{00000000-0000-0000-0000-000000000000}"/>
  <workbookProtection workbookAlgorithmName="SHA-512" workbookHashValue="Va031eqTogjbwol45HF/D0HoEV2PtVdjawWJrMEsfq1gXKb10bTOWfURPnxeu6T+hZOWjYxzjgE9PJY9ouTXxg==" workbookSaltValue="L5CkQdg6USZ4STAYGAgBv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<sst xmlns="http://schemas.openxmlformats.org/spreadsheetml/2006/main" count="236" uniqueCount="122">
  <si>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</si>
  <si>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</si>
  <si>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</si>
  <si>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</si>
  <si>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</si>
  <si>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</si>
  <si>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</si>
  <si>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</si>
  <si>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</si>
  <si>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</si>
  <si>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</si>
  <si>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</si>
  <si>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</si>
  <si>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</si>
  <si>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</si>
  <si>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</si>
  <si>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</si>
  <si>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</si>
  <si>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</si>
  <si>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</si>
  <si>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</si>
  <si>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</si>
  <si>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</si>
  <si>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</si>
  <si>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</si>
  <si>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</si>
  <si>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</si>
  <si>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</si>
  <si>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</si>
  <si>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</si>
  <si>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</si>
  <si>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</si>
  <si>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</si>
  <si>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</si>
  <si>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</si>
  <si>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</si>
  <si>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</si>
  <si>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</si>
  <si>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</si>
  <si>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</si>
  <si>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</si>
  <si>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</si>
  <si>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</si>
  <si>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</si>
  <si>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</si>
  <si>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</si>
  <si>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</si>
  <si>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</si>
  <si>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</si>
  <si>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</si>
  <si>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</si>
  <si>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</si>
  <si>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</si>
  <si>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</si>
  <si>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</si>
  <si>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</si>
  <si>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</si>
  <si>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</si>
  <si>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</si>
  <si>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</si>
  <si>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</si>
  <si>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</si>
  <si>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</si>
  <si>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</si>
  <si>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</si>
  <si>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</si>
  <si>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</si>
  <si>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</si>
  <si>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</si>
  <si>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</si>
  <si>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</si>
  <si>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</si>
  <si>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</si>
  <si>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</si>
  <si>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</si>
  <si>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</si>
  <si>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</si>
  <si>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</si>
  <si>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</si>
  <si>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</si>
  <si>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</si>
  <si>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</si>
  <si>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</si>
  <si>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</si>
  <si>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</si>
  <si>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</si>
  <si>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</si>
  <si>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</si>
  <si>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</si>
  <si>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</si>
  <si>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</si>
  <si>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</si>
  <si>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</si>
  <si>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</si>
  <si>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</si>
  <si>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</si>
  <si>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</si>
  <si>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</si>
  <si>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田上町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</si>
  <si>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</si>
  <si>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</si>
  <si>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</si>
  <si>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</si>
  <si>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</si>
  <si>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</si>
  <si>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</si>
  <si>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</si>
  <si>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</si>
  <si>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</si>
  <si>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</si>
  <si>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</si>
  <si>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</si>
  <si>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</si>
  <si>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</si>
  <si>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</si>
  <si>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</si>
  <si>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</si>
  <si>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</si>
  <si>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</si>
  <si>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直近5年において平成30年度及び令和3年度の単年度収支が100％を下回った以外は、単年度収支が100％を達成しており、経営状態は良好と考えられる。使用料収入は、平成26年度をピークに減少傾向にある。接続率は96.7%であり、今後、大幅な増収は見込めない。新型コロナウィルス感染拡大に伴い住民の外出が抑制され、令和2年度においては有収水量が増加したが、中長期的には、人口減少傾向にあることに伴い有収水量も微減傾向であり、将来的な見通しとしては使用料収入も減少していくことが見込まれるため、今後の経営を悪化させないためには維持管理費についてより一層、節減に努める必要がある。
　汚水処理原価は類似団体平均と比較して低く、安価に汚水処理を行っていると言える。経費回収率は100％を下回っており、汚水処理費用を使用料収入で賄えていないため、さらなる汚水処理費用の縮減に努め、それでもなお使用料収入で賄えない場合は、施設の運転管理方法、点検頻度の見直しや使用料改定を含めた検討をしていかなければならない。</t>
    <rPh sb="15" eb="16">
      <t>オヨ</t>
    </rPh>
    <rPh sb="17" eb="19">
      <t>レイワ</t>
    </rPh>
    <rPh sb="20" eb="22">
      <t>ネンド</t>
    </rPh>
    <phoneticPr fontId="4"/>
  </si>
  <si>
    <t>　横場地区、保明地区の排水処理場とも供用開始から20年以上経過している（横場地区排水処理場：平成7年供用開始、保明地区排水処理場：平成11年供用開始）。機械設備等の耐用年数からすると間もなく機器更新を考えなければならないが、施設の巡回点検を定期的に行い、早期に不具合を発見し部品交換等により大規模修繕にならないように努めている。現在大きな不具合は発生していない。
　管渠施設については5年周期で管渠内清掃を実施しており、清掃時にマンホール内部、継手部等に不具合があった場合にはその都度修繕している。現在大きな不具合は発生しておらず、不明水についても目立った増加は見られない。</t>
    <phoneticPr fontId="4"/>
  </si>
  <si>
    <t>　施設利用率、水洗化率は類似団体平均と比較して全体的に高い水準であるが、使用料収入については今後の人口減少、住民の節水志向に伴い低下していくことが予想される。今後は経年経過により、施設の老朽化による維持管理費の増加が予想され、施設の改築更新を検討しなければならない。改築更新となると借入金等が増加し経営的に厳しくなることが予想されるが、建設当初の借入金も徐々に減少しているため、一定水準を保つよう改築更新計画を立てなければならない。また、施設利用率については建設当時の行政人口を基に決定していたが、昨今の人口減少や節水志向により低下している。すでに面整備を完了しているため、適正な維持管理を行い、機器等の長寿命化を計り、単年度集中させず長期的なスパンで改築更新するよう計画するとともに、未加入者への啓発活動や施設の統廃合についても検討を行う等、施設の有効利用を図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</si>
</sst>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EB-4D2C-9F66-ABD3E59C66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CEB-4D2C-9F66-ABD3E59C66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58.7</c:v>
                </c:pt>
                <c:pt idx="1">
                  <c:v>55.56</c:v>
                </c:pt>
                <c:pt idx="2">
                  <c:v>53.62</c:v>
                </c:pt>
                <c:pt idx="3">
                  <c:v>55.56</c:v>
                </c:pt>
                <c:pt idx="4">
                  <c:v>53.86</c:v>
                </c:pt>
              </c:numCache>
            </c:numRef>
          </c:val>
          <c:extLst>
            <c:ext xmlns:c16="http://schemas.microsoft.com/office/drawing/2014/chart" uri="{C3380CC4-5D6E-409C-BE32-E72D297353CC}">
              <c16:uniqueId val="{00000000-C991-481F-BE46-45023F963E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991-481F-BE46-45023F963E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96.02</c:v>
                </c:pt>
                <c:pt idx="1">
                  <c:v>96.33</c:v>
                </c:pt>
                <c:pt idx="2">
                  <c:v>96.74</c:v>
                </c:pt>
                <c:pt idx="3">
                  <c:v>96.68</c:v>
                </c:pt>
                <c:pt idx="4">
                  <c:v>96.71</c:v>
                </c:pt>
              </c:numCache>
            </c:numRef>
          </c:val>
          <c:extLst>
            <c:ext xmlns:c16="http://schemas.microsoft.com/office/drawing/2014/chart" uri="{C3380CC4-5D6E-409C-BE32-E72D297353CC}">
              <c16:uniqueId val="{00000000-2D5B-4DF6-A0DD-0132E7A571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D5B-4DF6-A0DD-0132E7A571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99.73</c:v>
                </c:pt>
                <c:pt idx="2">
                  <c:v>100</c:v>
                </c:pt>
                <c:pt idx="3">
                  <c:v>100</c:v>
                </c:pt>
                <c:pt idx="4">
                  <c:v>99.45</c:v>
                </c:pt>
              </c:numCache>
            </c:numRef>
          </c:val>
          <c:extLst>
            <c:ext xmlns:c16="http://schemas.microsoft.com/office/drawing/2014/chart" uri="{C3380CC4-5D6E-409C-BE32-E72D297353CC}">
              <c16:uniqueId val="{00000000-6802-44CE-B26D-82433E66BA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02-44CE-B26D-82433E66BA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00-4AC9-95C1-F20D9E3972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0-4AC9-95C1-F20D9E3972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17-48AF-A663-FFD75FC621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17-48AF-A663-FFD75FC621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35-4A1F-9367-8985DBCD55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35-4A1F-9367-8985DBCD55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5A-4BB9-8290-9113A8CD56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5A-4BB9-8290-9113A8CD56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7C-492E-B0C1-DE4CDCFA25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C7C-492E-B0C1-DE4CDCFA25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76.22</c:v>
                </c:pt>
                <c:pt idx="1">
                  <c:v>75.930000000000007</c:v>
                </c:pt>
                <c:pt idx="2">
                  <c:v>64.19</c:v>
                </c:pt>
                <c:pt idx="3">
                  <c:v>76.37</c:v>
                </c:pt>
                <c:pt idx="4">
                  <c:v>71.459999999999994</c:v>
                </c:pt>
              </c:numCache>
            </c:numRef>
          </c:val>
          <c:extLst>
            <c:ext xmlns:c16="http://schemas.microsoft.com/office/drawing/2014/chart" uri="{C3380CC4-5D6E-409C-BE32-E72D297353CC}">
              <c16:uniqueId val="{00000000-4548-4232-8A92-DF7DA7AEE6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548-4232-8A92-DF7DA7AEE6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247.69</c:v>
                </c:pt>
                <c:pt idx="1">
                  <c:v>249.53</c:v>
                </c:pt>
                <c:pt idx="2">
                  <c:v>297.31</c:v>
                </c:pt>
                <c:pt idx="3">
                  <c:v>254.23</c:v>
                </c:pt>
                <c:pt idx="4">
                  <c:v>274.29000000000002</c:v>
                </c:pt>
              </c:numCache>
            </c:numRef>
          </c:val>
          <c:extLst>
            <c:ext xmlns:c16="http://schemas.microsoft.com/office/drawing/2014/chart" uri="{C3380CC4-5D6E-409C-BE32-E72D297353CC}">
              <c16:uniqueId val="{00000000-60B3-4588-925A-BAE47002EA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0B3-4588-925A-BAE47002EA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40" zoomScaleNormal="4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新潟県　田上町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農業集落排水</v>
      </c>
      <c r="Q8" s="60"/>
      <c r="R8" s="60"/>
      <c r="S8" s="60"/>
      <c r="T8" s="60"/>
      <c r="U8" s="60"/>
      <c r="V8" s="60"/>
      <c r="W8" s="60" t="str">
        <f>データ!L6</f>
        <v>F2</v>
      </c>
      <c r="X8" s="60"/>
      <c r="Y8" s="60"/>
      <c r="Z8" s="60"/>
      <c r="AA8" s="60"/>
      <c r="AB8" s="60"/>
      <c r="AC8" s="60"/>
      <c r="AD8" s="61" t="str">
        <f>データ!$M$6</f>
        <v>非設置</v>
      </c>
      <c r="AE8" s="61"/>
      <c r="AF8" s="61"/>
      <c r="AG8" s="61"/>
      <c r="AH8" s="61"/>
      <c r="AI8" s="61"/>
      <c r="AJ8" s="61"/>
      <c r="AK8" s="3"/>
      <c r="AL8" s="49">
        <f>データ!S6</f>
        <v>11197</v>
      </c>
      <c r="AM8" s="49"/>
      <c r="AN8" s="49"/>
      <c r="AO8" s="49"/>
      <c r="AP8" s="49"/>
      <c r="AQ8" s="49"/>
      <c r="AR8" s="49"/>
      <c r="AS8" s="49"/>
      <c r="AT8" s="48">
        <f>データ!T6</f>
        <v>31.71</v>
      </c>
      <c r="AU8" s="48"/>
      <c r="AV8" s="48"/>
      <c r="AW8" s="48"/>
      <c r="AX8" s="48"/>
      <c r="AY8" s="48"/>
      <c r="AZ8" s="48"/>
      <c r="BA8" s="48"/>
      <c r="BB8" s="48">
        <f>データ!U6</f>
        <v>353.11</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8.1999999999999993</v>
      </c>
      <c r="Q10" s="48"/>
      <c r="R10" s="48"/>
      <c r="S10" s="48"/>
      <c r="T10" s="48"/>
      <c r="U10" s="48"/>
      <c r="V10" s="48"/>
      <c r="W10" s="48">
        <f>データ!Q6</f>
        <v>97.47</v>
      </c>
      <c r="X10" s="48"/>
      <c r="Y10" s="48"/>
      <c r="Z10" s="48"/>
      <c r="AA10" s="48"/>
      <c r="AB10" s="48"/>
      <c r="AC10" s="48"/>
      <c r="AD10" s="49">
        <f>データ!R6</f>
        <v>3630</v>
      </c>
      <c r="AE10" s="49"/>
      <c r="AF10" s="49"/>
      <c r="AG10" s="49"/>
      <c r="AH10" s="49"/>
      <c r="AI10" s="49"/>
      <c r="AJ10" s="49"/>
      <c r="AK10" s="2"/>
      <c r="AL10" s="49">
        <f>データ!V6</f>
        <v>911</v>
      </c>
      <c r="AM10" s="49"/>
      <c r="AN10" s="49"/>
      <c r="AO10" s="49"/>
      <c r="AP10" s="49"/>
      <c r="AQ10" s="49"/>
      <c r="AR10" s="49"/>
      <c r="AS10" s="49"/>
      <c r="AT10" s="48">
        <f>データ!W6</f>
        <v>0.92</v>
      </c>
      <c r="AU10" s="48"/>
      <c r="AV10" s="48"/>
      <c r="AW10" s="48"/>
      <c r="AX10" s="48"/>
      <c r="AY10" s="48"/>
      <c r="AZ10" s="48"/>
      <c r="BA10" s="48"/>
      <c r="BB10" s="48">
        <f>データ!X6</f>
        <v>990.22</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119</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120</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121</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bsGJog7GL/Skcq8iv4KqSlRLDb7x/aXTbRtUnd8OCi4YTslUNSphU3ZJ/8iKkHvKKkAZusC9TaaNMWlwBs+8pw==" saltValue="2Bu+l4WZqHituU1dq+yS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153613</v>
      </c>
      <c r="D6" s="19">
        <f t="shared" si="3"/>
        <v>47</v>
      </c>
      <c r="E6" s="19">
        <f t="shared" si="3"/>
        <v>17</v>
      </c>
      <c r="F6" s="19">
        <f t="shared" si="3"/>
        <v>5</v>
      </c>
      <c r="G6" s="19">
        <f t="shared" si="3"/>
        <v>0</v>
      </c>
      <c r="H6" s="19" t="str">
        <f t="shared" si="3"/>
        <v>新潟県　田上町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8.1999999999999993</v>
      </c>
      <c r="Q6" s="20">
        <f t="shared" si="3"/>
        <v>97.47</v>
      </c>
      <c r="R6" s="20">
        <f t="shared" si="3"/>
        <v>3630</v>
      </c>
      <c r="S6" s="20">
        <f t="shared" si="3"/>
        <v>11197</v>
      </c>
      <c r="T6" s="20">
        <f t="shared" si="3"/>
        <v>31.71</v>
      </c>
      <c r="U6" s="20">
        <f t="shared" si="3"/>
        <v>353.11</v>
      </c>
      <c r="V6" s="20">
        <f t="shared" si="3"/>
        <v>911</v>
      </c>
      <c r="W6" s="20">
        <f t="shared" si="3"/>
        <v>0.92</v>
      </c>
      <c r="X6" s="20">
        <f t="shared" si="3"/>
        <v>990.22</v>
      </c>
      <c r="Y6" s="21">
        <f>IF(Y7="",NA(),Y7)</f>
        <v>100</v>
      </c>
      <c r="Z6" s="21">
        <f t="shared" ref="Z6:AH6" si="4">IF(Z7="",NA(),Z7)</f>
        <v>99.73</v>
      </c>
      <c r="AA6" s="21">
        <f t="shared" si="4"/>
        <v>100</v>
      </c>
      <c r="AB6" s="21">
        <f t="shared" si="4"/>
        <v>100</v>
      </c>
      <c r="AC6" s="21">
        <f t="shared" si="4"/>
        <v>99.45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76.22</v>
      </c>
      <c r="BR6" s="21">
        <f t="shared" ref="BR6:BZ6" si="8">IF(BR7="",NA(),BR7)</f>
        <v>75.930000000000007</v>
      </c>
      <c r="BS6" s="21">
        <f t="shared" si="8"/>
        <v>64.19</v>
      </c>
      <c r="BT6" s="21">
        <f t="shared" si="8"/>
        <v>76.37</v>
      </c>
      <c r="BU6" s="21">
        <f t="shared" si="8"/>
        <v>71.459999999999994</v>
      </c>
      <c r="BV6" s="21">
        <f t="shared" si="8"/>
        <v>59.8</v>
      </c>
      <c r="BW6" s="21">
        <f t="shared" si="8"/>
        <v>57.77</v>
      </c>
      <c r="BX6" s="21">
        <f t="shared" si="8"/>
        <v>57.31</v>
      </c>
      <c r="BY6" s="21">
        <f t="shared" si="8"/>
        <v>57.08</v>
      </c>
      <c r="BZ6" s="21">
        <f t="shared" si="8"/>
        <v>56.26</v>
      </c>
      <c r="CA6" s="20" t="str">
        <f>IF(CA7="","",IF(CA7="-","【-】","【"&amp;SUBSTITUTE(TEXT(CA7,"#,##0.00"),"-","△")&amp;"】"))</f>
        <v>【60.65】</v>
      </c>
      <c r="CB6" s="21">
        <f>IF(CB7="",NA(),CB7)</f>
        <v>247.69</v>
      </c>
      <c r="CC6" s="21">
        <f t="shared" ref="CC6:CK6" si="9">IF(CC7="",NA(),CC7)</f>
        <v>249.53</v>
      </c>
      <c r="CD6" s="21">
        <f t="shared" si="9"/>
        <v>297.31</v>
      </c>
      <c r="CE6" s="21">
        <f t="shared" si="9"/>
        <v>254.23</v>
      </c>
      <c r="CF6" s="21">
        <f t="shared" si="9"/>
        <v>274.29000000000002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58.7</v>
      </c>
      <c r="CN6" s="21">
        <f t="shared" ref="CN6:CV6" si="10">IF(CN7="",NA(),CN7)</f>
        <v>55.56</v>
      </c>
      <c r="CO6" s="21">
        <f t="shared" si="10"/>
        <v>53.62</v>
      </c>
      <c r="CP6" s="21">
        <f t="shared" si="10"/>
        <v>55.56</v>
      </c>
      <c r="CQ6" s="21">
        <f t="shared" si="10"/>
        <v>53.86</v>
      </c>
      <c r="CR6" s="21">
        <f t="shared" si="10"/>
        <v>51.75</v>
      </c>
      <c r="CS6" s="21">
        <f t="shared" si="10"/>
        <v>50.68</v>
      </c>
      <c r="CT6" s="21">
        <f t="shared" si="10"/>
        <v>50.14</v>
      </c>
      <c r="CU6" s="21">
        <f t="shared" si="10"/>
        <v>54.83</v>
      </c>
      <c r="CV6" s="21">
        <f t="shared" si="10"/>
        <v>66.53</v>
      </c>
      <c r="CW6" s="20" t="str">
        <f>IF(CW7="","",IF(CW7="-","【-】","【"&amp;SUBSTITUTE(TEXT(CW7,"#,##0.00"),"-","△")&amp;"】"))</f>
        <v>【61.14】</v>
      </c>
      <c r="CX6" s="21">
        <f>IF(CX7="",NA(),CX7)</f>
        <v>96.02</v>
      </c>
      <c r="CY6" s="21">
        <f t="shared" ref="CY6:DG6" si="11">IF(CY7="",NA(),CY7)</f>
        <v>96.33</v>
      </c>
      <c r="CZ6" s="21">
        <f t="shared" si="11"/>
        <v>96.74</v>
      </c>
      <c r="DA6" s="21">
        <f t="shared" si="11"/>
        <v>96.68</v>
      </c>
      <c r="DB6" s="21">
        <f t="shared" si="11"/>
        <v>96.71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153613</v>
      </c>
      <c r="D7" s="23">
        <v>47</v>
      </c>
      <c r="E7" s="23">
        <v>17</v>
      </c>
      <c r="F7" s="23">
        <v>5</v>
      </c>
      <c r="G7" s="23">
        <v>0</v>
      </c>
      <c r="H7" s="23" t="s">
        <v>98</v>
      </c>
      <c r="I7" s="23" t="s">
        <v>99</v>
      </c>
      <c r="J7" s="23" t="s">
        <v>100</v>
      </c>
      <c r="K7" s="23" t="s">
        <v>101</v>
      </c>
      <c r="L7" s="23" t="s">
        <v>102</v>
      </c>
      <c r="M7" s="23" t="s">
        <v>103</v>
      </c>
      <c r="N7" s="24" t="s">
        <v>104</v>
      </c>
      <c r="O7" s="24" t="s">
        <v>105</v>
      </c>
      <c r="P7" s="24">
        <v>8.1999999999999993</v>
      </c>
      <c r="Q7" s="24">
        <v>97.47</v>
      </c>
      <c r="R7" s="24">
        <v>3630</v>
      </c>
      <c r="S7" s="24">
        <v>11197</v>
      </c>
      <c r="T7" s="24">
        <v>31.71</v>
      </c>
      <c r="U7" s="24">
        <v>353.11</v>
      </c>
      <c r="V7" s="24">
        <v>911</v>
      </c>
      <c r="W7" s="24">
        <v>0.92</v>
      </c>
      <c r="X7" s="24">
        <v>990.22</v>
      </c>
      <c r="Y7" s="24">
        <v>100</v>
      </c>
      <c r="Z7" s="24">
        <v>99.73</v>
      </c>
      <c r="AA7" s="24">
        <v>100</v>
      </c>
      <c r="AB7" s="24">
        <v>100</v>
      </c>
      <c r="AC7" s="24">
        <v>99.45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76.22</v>
      </c>
      <c r="BR7" s="24">
        <v>75.930000000000007</v>
      </c>
      <c r="BS7" s="24">
        <v>64.19</v>
      </c>
      <c r="BT7" s="24">
        <v>76.37</v>
      </c>
      <c r="BU7" s="24">
        <v>71.459999999999994</v>
      </c>
      <c r="BV7" s="24">
        <v>59.8</v>
      </c>
      <c r="BW7" s="24">
        <v>57.77</v>
      </c>
      <c r="BX7" s="24">
        <v>57.31</v>
      </c>
      <c r="BY7" s="24">
        <v>57.08</v>
      </c>
      <c r="BZ7" s="24">
        <v>56.26</v>
      </c>
      <c r="CA7" s="24">
        <v>60.65</v>
      </c>
      <c r="CB7" s="24">
        <v>247.69</v>
      </c>
      <c r="CC7" s="24">
        <v>249.53</v>
      </c>
      <c r="CD7" s="24">
        <v>297.31</v>
      </c>
      <c r="CE7" s="24">
        <v>254.23</v>
      </c>
      <c r="CF7" s="24">
        <v>274.29000000000002</v>
      </c>
      <c r="CG7" s="24">
        <v>263.76</v>
      </c>
      <c r="CH7" s="24">
        <v>274.35000000000002</v>
      </c>
      <c r="CI7" s="24">
        <v>273.52</v>
      </c>
      <c r="CJ7" s="24">
        <v>274.99</v>
      </c>
      <c r="CK7" s="24">
        <v>282.08999999999997</v>
      </c>
      <c r="CL7" s="24">
        <v>256.97000000000003</v>
      </c>
      <c r="CM7" s="24">
        <v>58.7</v>
      </c>
      <c r="CN7" s="24">
        <v>55.56</v>
      </c>
      <c r="CO7" s="24">
        <v>53.62</v>
      </c>
      <c r="CP7" s="24">
        <v>55.56</v>
      </c>
      <c r="CQ7" s="24">
        <v>53.86</v>
      </c>
      <c r="CR7" s="24">
        <v>51.75</v>
      </c>
      <c r="CS7" s="24">
        <v>50.68</v>
      </c>
      <c r="CT7" s="24">
        <v>50.14</v>
      </c>
      <c r="CU7" s="24">
        <v>54.83</v>
      </c>
      <c r="CV7" s="24">
        <v>66.53</v>
      </c>
      <c r="CW7" s="24">
        <v>61.14</v>
      </c>
      <c r="CX7" s="24">
        <v>96.02</v>
      </c>
      <c r="CY7" s="24">
        <v>96.33</v>
      </c>
      <c r="CZ7" s="24">
        <v>96.74</v>
      </c>
      <c r="DA7" s="24">
        <v>96.68</v>
      </c>
      <c r="DB7" s="24">
        <v>96.71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TAGAM321</cp:lastModifiedBy>
  <dcterms:created xsi:type="dcterms:W3CDTF">2022-12-01T01:56:51Z</dcterms:created>
  <dcterms:modified xsi:type="dcterms:W3CDTF">2023-01-13T02:50:10Z</dcterms:modified>
  <cp:category/>
</cp:coreProperties>
</file>